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8800" windowHeight="12390"/>
  </bookViews>
  <sheets>
    <sheet name="1. 인건비 편성" sheetId="2" r:id="rId1"/>
    <sheet name="1-1. 인건비 편성(퇴직금 미포함)" sheetId="5" r:id="rId2"/>
    <sheet name="참고1. 법정부담금 비율, 최저임금 안내" sheetId="10" r:id="rId3"/>
  </sheets>
  <definedNames>
    <definedName name="_xlnm.Print_Area" localSheetId="0">'1. 인건비 편성'!$A$1:$O$36</definedName>
  </definedName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2" l="1"/>
  <c r="C32" i="2" s="1"/>
  <c r="C14" i="2"/>
  <c r="C10" i="2"/>
  <c r="C16" i="2" s="1"/>
  <c r="C9" i="2"/>
  <c r="C15" i="2" s="1"/>
  <c r="C27" i="2" l="1"/>
  <c r="C28" i="2"/>
  <c r="C34" i="2" s="1"/>
  <c r="C17" i="2"/>
  <c r="C11" i="2"/>
  <c r="F20" i="5"/>
  <c r="C29" i="2" l="1"/>
  <c r="C33" i="2"/>
  <c r="F13" i="2"/>
  <c r="F26" i="2"/>
  <c r="C7" i="5" l="1"/>
  <c r="F10" i="5" l="1"/>
  <c r="C20" i="5"/>
  <c r="C21" i="5" s="1"/>
  <c r="C25" i="5" l="1"/>
  <c r="C11" i="5"/>
  <c r="C8" i="5"/>
  <c r="C12" i="5" l="1"/>
  <c r="C13" i="5" l="1"/>
  <c r="C26" i="5" l="1"/>
  <c r="C22" i="5"/>
</calcChain>
</file>

<file path=xl/sharedStrings.xml><?xml version="1.0" encoding="utf-8"?>
<sst xmlns="http://schemas.openxmlformats.org/spreadsheetml/2006/main" count="151" uniqueCount="78">
  <si>
    <t>원</t>
    <phoneticPr fontId="5" type="noConversion"/>
  </si>
  <si>
    <t>총액(1+2+3)</t>
    <phoneticPr fontId="5" type="noConversion"/>
  </si>
  <si>
    <t>총 퇴직적립금(3)</t>
    <phoneticPr fontId="5" type="noConversion"/>
  </si>
  <si>
    <t>총 법정부담금(2)</t>
    <phoneticPr fontId="5" type="noConversion"/>
  </si>
  <si>
    <t>총 급여(1)</t>
    <phoneticPr fontId="5" type="noConversion"/>
  </si>
  <si>
    <t>개월</t>
    <phoneticPr fontId="5" type="noConversion"/>
  </si>
  <si>
    <t>근무월수</t>
    <phoneticPr fontId="5" type="noConversion"/>
  </si>
  <si>
    <t>월 퇴직적립금</t>
    <phoneticPr fontId="5" type="noConversion"/>
  </si>
  <si>
    <t>월 법정부담금(계상)</t>
    <phoneticPr fontId="5" type="noConversion"/>
  </si>
  <si>
    <t>월 급여</t>
    <phoneticPr fontId="5" type="noConversion"/>
  </si>
  <si>
    <t>현재까지 근무월수</t>
    <phoneticPr fontId="5" type="noConversion"/>
  </si>
  <si>
    <t>현재까지 퇴직적립금</t>
    <phoneticPr fontId="5" type="noConversion"/>
  </si>
  <si>
    <t>※ 노란색 셀에만 숫자를 입력하세요.</t>
    <phoneticPr fontId="5" type="noConversion"/>
  </si>
  <si>
    <t>② 예산 총액이 확정된 경우 (월급을 산출합니다.)</t>
    <phoneticPr fontId="5" type="noConversion"/>
  </si>
  <si>
    <t>총액(1+2+3)</t>
    <phoneticPr fontId="5" type="noConversion"/>
  </si>
  <si>
    <t>개월</t>
    <phoneticPr fontId="5" type="noConversion"/>
  </si>
  <si>
    <t>근무월수</t>
    <phoneticPr fontId="5" type="noConversion"/>
  </si>
  <si>
    <t>원</t>
    <phoneticPr fontId="5" type="noConversion"/>
  </si>
  <si>
    <t>월 퇴직적립금</t>
    <phoneticPr fontId="5" type="noConversion"/>
  </si>
  <si>
    <t>① 월 급여가 확정된 경우 (예산을 산출합니다.)</t>
    <phoneticPr fontId="5" type="noConversion"/>
  </si>
  <si>
    <t>총액(1+2)</t>
    <phoneticPr fontId="5" type="noConversion"/>
  </si>
  <si>
    <r>
      <rPr>
        <b/>
        <u/>
        <sz val="12"/>
        <color rgb="FFFF0000"/>
        <rFont val="맑은 고딕"/>
        <family val="3"/>
        <charset val="129"/>
        <scheme val="minor"/>
      </rPr>
      <t>* 중요!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sz val="10"/>
        <color theme="1"/>
        <rFont val="맑은 고딕"/>
        <family val="3"/>
        <charset val="129"/>
        <scheme val="minor"/>
      </rPr>
      <t xml:space="preserve">1) 연구원 월 급여 인상시 퇴직적립금의 </t>
    </r>
    <r>
      <rPr>
        <b/>
        <u/>
        <sz val="10"/>
        <color rgb="FFFF0000"/>
        <rFont val="맑은 고딕"/>
        <family val="3"/>
        <charset val="129"/>
        <scheme val="minor"/>
      </rPr>
      <t>추가 부담액</t>
    </r>
    <r>
      <rPr>
        <sz val="10"/>
        <color theme="1"/>
        <rFont val="맑은 고딕"/>
        <family val="3"/>
        <charset val="129"/>
        <scheme val="minor"/>
      </rPr>
      <t xml:space="preserve">이 발생합니다.
   - 사유: 퇴직급여는 최종퇴직전 3개월 평균임금으로 산정되므로 
            급여가 인상될 경우, 기존 적립금에 대한 부족분 발생함
2) 추가 부담액은 연구비 또는 별도 재원으로 충당하셔야 합니다.
   - 지원기관별 추가 부담액 충당이 불가능할 수 있으므로 반드시 
     과제담당자와 확인하시기 바랍니다. </t>
    </r>
    <phoneticPr fontId="5" type="noConversion"/>
  </si>
  <si>
    <t>월 인건비 합계</t>
    <phoneticPr fontId="5" type="noConversion"/>
  </si>
  <si>
    <t>월 법정부담금</t>
    <phoneticPr fontId="5" type="noConversion"/>
  </si>
  <si>
    <t xml:space="preserve">* 4대보험 적용요율 : </t>
    <phoneticPr fontId="5" type="noConversion"/>
  </si>
  <si>
    <t>* 기존 근무자이고, 급여 변동이 있을 때만 작성합니다. (그 외에는 0 입력합니다.)</t>
    <phoneticPr fontId="5" type="noConversion"/>
  </si>
  <si>
    <t>월 인건비 합계</t>
    <phoneticPr fontId="5" type="noConversion"/>
  </si>
  <si>
    <r>
      <rPr>
        <b/>
        <u/>
        <sz val="12"/>
        <color rgb="FFFF0000"/>
        <rFont val="맑은 고딕"/>
        <family val="3"/>
        <charset val="129"/>
        <scheme val="minor"/>
      </rPr>
      <t>*중요!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sz val="10"/>
        <color theme="1"/>
        <rFont val="맑은 고딕"/>
        <family val="3"/>
        <charset val="129"/>
        <scheme val="minor"/>
      </rPr>
      <t>1) 해당 시트는</t>
    </r>
    <r>
      <rPr>
        <u/>
        <sz val="10"/>
        <color rgb="FFFF0000"/>
        <rFont val="맑은 고딕"/>
        <family val="3"/>
        <charset val="129"/>
        <scheme val="minor"/>
      </rPr>
      <t xml:space="preserve"> 1년 미만 근로계약 대상</t>
    </r>
    <r>
      <rPr>
        <sz val="10"/>
        <color theme="1"/>
        <rFont val="맑은 고딕"/>
        <family val="3"/>
        <charset val="129"/>
        <scheme val="minor"/>
      </rPr>
      <t xml:space="preserve">인 경우만 대상입니다. 
   예) 기존에 6개월 근무에 이어 6개월 이상 추가 계약할 경우,
       총 근무기간이 1년이상이므로 퇴직금이 지급되어야 하고
       이는 연구비에서 충당되어야 하므로 </t>
    </r>
    <r>
      <rPr>
        <sz val="10"/>
        <color rgb="FFFF0000"/>
        <rFont val="맑은 고딕"/>
        <family val="3"/>
        <charset val="129"/>
        <scheme val="minor"/>
      </rPr>
      <t>해당 시트 사용불가</t>
    </r>
    <r>
      <rPr>
        <sz val="10"/>
        <color theme="1"/>
        <rFont val="맑은 고딕"/>
        <family val="3"/>
        <charset val="129"/>
        <scheme val="minor"/>
      </rPr>
      <t xml:space="preserve">
2) 해당 시트로 인건비 계상할경우, 반드시 퇴직금 미지급 확인서를 제출해야 합니다.</t>
    </r>
    <phoneticPr fontId="5" type="noConversion"/>
  </si>
  <si>
    <t>적용비율</t>
    <phoneticPr fontId="24" type="noConversion"/>
  </si>
  <si>
    <t>외국인(국민연금 사업장 가입 제외 국적)</t>
    <phoneticPr fontId="24" type="noConversion"/>
  </si>
  <si>
    <t>1. 법정부담금 구분</t>
    <phoneticPr fontId="24" type="noConversion"/>
  </si>
  <si>
    <t>구분</t>
    <phoneticPr fontId="24" type="noConversion"/>
  </si>
  <si>
    <t>비고</t>
    <phoneticPr fontId="24" type="noConversion"/>
  </si>
  <si>
    <t>내국인(주 15시간 이상)</t>
    <phoneticPr fontId="24" type="noConversion"/>
  </si>
  <si>
    <t>외국인(국민연금 사업장 당연 가입 국적)</t>
    <phoneticPr fontId="24" type="noConversion"/>
  </si>
  <si>
    <t>보험가입구분</t>
    <phoneticPr fontId="24" type="noConversion"/>
  </si>
  <si>
    <t>전임교원</t>
    <phoneticPr fontId="24" type="noConversion"/>
  </si>
  <si>
    <t>사학연금, 건강보험</t>
    <phoneticPr fontId="24" type="noConversion"/>
  </si>
  <si>
    <t>4대보험(연금, 건강, 고용, 산재)</t>
    <phoneticPr fontId="24" type="noConversion"/>
  </si>
  <si>
    <t>내국인(주 15시간 미만)+3개월 미만</t>
    <phoneticPr fontId="24" type="noConversion"/>
  </si>
  <si>
    <t>1대보험(산재)</t>
    <phoneticPr fontId="24" type="noConversion"/>
  </si>
  <si>
    <t>내국인(주 15시간 미만)+3개월 이상</t>
    <phoneticPr fontId="24" type="noConversion"/>
  </si>
  <si>
    <t>2대보험(고용,산재)</t>
    <phoneticPr fontId="24" type="noConversion"/>
  </si>
  <si>
    <t>3대보험(국민,건강,산재)</t>
    <phoneticPr fontId="24" type="noConversion"/>
  </si>
  <si>
    <t>2대보험(건강,산재)</t>
    <phoneticPr fontId="24" type="noConversion"/>
  </si>
  <si>
    <t>체류자격이 E-3인 경우에 한함</t>
    <phoneticPr fontId="1" type="noConversion"/>
  </si>
  <si>
    <t>내국인(만60세이상)</t>
    <phoneticPr fontId="1" type="noConversion"/>
  </si>
  <si>
    <t>3대보험(건강, 고용, 산재)</t>
    <phoneticPr fontId="1" type="noConversion"/>
  </si>
  <si>
    <t>만65세이상인 경우 5.5%</t>
    <phoneticPr fontId="1" type="noConversion"/>
  </si>
  <si>
    <t>2. 최저임금에 따른 주당 근무시간 계산표</t>
    <phoneticPr fontId="24" type="noConversion"/>
  </si>
  <si>
    <t>근무시간</t>
  </si>
  <si>
    <t>월 급여</t>
  </si>
  <si>
    <t>1주 5시간 (1일 1시간)</t>
    <phoneticPr fontId="24" type="noConversion"/>
  </si>
  <si>
    <t>1주 10시간 (1일 2시간)</t>
    <phoneticPr fontId="24" type="noConversion"/>
  </si>
  <si>
    <t>1주 15시간 (1일 3시간)</t>
    <phoneticPr fontId="24" type="noConversion"/>
  </si>
  <si>
    <t>1주 20시간 (1일 4시간)</t>
    <phoneticPr fontId="24" type="noConversion"/>
  </si>
  <si>
    <t>1주 25시간 (1일 5시간)</t>
    <phoneticPr fontId="24" type="noConversion"/>
  </si>
  <si>
    <t>1주 30시간 (1일 6시간)</t>
    <phoneticPr fontId="24" type="noConversion"/>
  </si>
  <si>
    <t>1주 35시간 (1일 7시간)</t>
    <phoneticPr fontId="24" type="noConversion"/>
  </si>
  <si>
    <t>내/외국인</t>
    <phoneticPr fontId="1" type="noConversion"/>
  </si>
  <si>
    <t>구분</t>
    <phoneticPr fontId="1" type="noConversion"/>
  </si>
  <si>
    <t>직열</t>
    <phoneticPr fontId="24" type="noConversion"/>
  </si>
  <si>
    <t>내국인</t>
    <phoneticPr fontId="1" type="noConversion"/>
  </si>
  <si>
    <t>외국인</t>
  </si>
  <si>
    <t>주15시간 이상</t>
    <phoneticPr fontId="1" type="noConversion"/>
  </si>
  <si>
    <t>만60세이상</t>
    <phoneticPr fontId="1" type="noConversion"/>
  </si>
  <si>
    <t>국민연금 사업장 당연 가입</t>
    <phoneticPr fontId="1" type="noConversion"/>
  </si>
  <si>
    <t>비전임교원 /
비전임연구원</t>
    <phoneticPr fontId="1" type="noConversion"/>
  </si>
  <si>
    <t>1주 40시간 (1일 8시간)</t>
    <phoneticPr fontId="24" type="noConversion"/>
  </si>
  <si>
    <t>국민연금 사업장 가입 제외</t>
    <phoneticPr fontId="1" type="noConversion"/>
  </si>
  <si>
    <t>* 자세한 사항은 참고1 시트에서 확인</t>
    <phoneticPr fontId="1" type="noConversion"/>
  </si>
  <si>
    <t>비고</t>
    <phoneticPr fontId="1" type="noConversion"/>
  </si>
  <si>
    <r>
      <rPr>
        <b/>
        <sz val="11"/>
        <color theme="1"/>
        <rFont val="맑은 고딕"/>
        <family val="3"/>
        <charset val="129"/>
        <scheme val="minor"/>
      </rPr>
      <t>※ 국민연금 사업장 가입 제외 국가(2022. 1. 1. 기준)</t>
    </r>
    <r>
      <rPr>
        <sz val="11"/>
        <color theme="1"/>
        <rFont val="맑은 고딕"/>
        <family val="2"/>
        <charset val="129"/>
        <scheme val="minor"/>
      </rPr>
      <t xml:space="preserve">
그루지야(조지아), 나이지리아, 남아프리카공화국, 네팔, 티모르민주공화국(동티모르), 말레이시아, 몰디브, 미얀마, 방글라데시, 벨로루시, 브루나이, 사우디아라비아, 싱가포르, 스와질란드(스와질랜드), 아르메니아, 에티오피아(이디오피아), 이란(사회보험협정에 의함), 캄보디아, 카자흐스탄, 통가, 파키스탄, 피지</t>
    </r>
    <phoneticPr fontId="24" type="noConversion"/>
  </si>
  <si>
    <t>근로시간이 4시간 이상인 경우 30분이상, 8시간인 경우에는 1시간 이상의 휴게시간을 근로시간 도중에 주어야 함</t>
    <phoneticPr fontId="1" type="noConversion"/>
  </si>
  <si>
    <t>* 4대보험 적용요율</t>
    <phoneticPr fontId="5" type="noConversion"/>
  </si>
  <si>
    <t>주15시간 미만+3개월 미만</t>
    <phoneticPr fontId="1" type="noConversion"/>
  </si>
  <si>
    <t>주15시간 미만+3개월 이상</t>
    <phoneticPr fontId="1" type="noConversion"/>
  </si>
  <si>
    <t>2023년 
(최저시급 = 9,620원)</t>
    <phoneticPr fontId="2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</si>
</sst>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-* #,##0_-;\-* #,##0_-;_-* &quot;-&quot;??_-;_-@_-"/>
    <numFmt numFmtId="177" formatCode="0.000_);[Red]\(0.000\)"/>
    <numFmt numFmtId="178" formatCode="0.0%"/>
    <numFmt numFmtId="179" formatCode="_-* #,##0.0_-;\-* #,##0.0_-;_-* &quot;-&quot;_-;_-@_-"/>
  </numFmts>
  <fonts count="26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0" tint="-0.34998626667073579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11"/>
      <color theme="0" tint="-0.249977111117893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4"/>
      <color theme="4" tint="-0.249977111117893"/>
      <name val="맑은 고딕"/>
      <family val="3"/>
      <charset val="129"/>
      <scheme val="minor"/>
    </font>
    <font>
      <b/>
      <u/>
      <sz val="12"/>
      <color rgb="FFFF0000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u/>
      <sz val="10"/>
      <color rgb="FFFF0000"/>
      <name val="맑은 고딕"/>
      <family val="3"/>
      <charset val="129"/>
      <scheme val="minor"/>
    </font>
    <font>
      <b/>
      <u/>
      <sz val="10"/>
      <color rgb="FFFF0000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sz val="10"/>
      <color theme="1"/>
      <name val="굴림"/>
      <family val="3"/>
      <charset val="129"/>
    </font>
    <font>
      <b/>
      <sz val="14"/>
      <color rgb="FF0070C0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12"/>
      <color theme="4" tint="-0.249977111117893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6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theme="4" tint="-0.24994659260841701"/>
      </left>
      <right/>
      <top style="thick">
        <color theme="4" tint="-0.24994659260841701"/>
      </top>
      <bottom/>
      <diagonal/>
    </border>
    <border>
      <left/>
      <right/>
      <top style="thick">
        <color theme="4" tint="-0.24994659260841701"/>
      </top>
      <bottom/>
      <diagonal/>
    </border>
    <border>
      <left/>
      <right style="thick">
        <color theme="4" tint="-0.24994659260841701"/>
      </right>
      <top style="thick">
        <color theme="4" tint="-0.24994659260841701"/>
      </top>
      <bottom/>
      <diagonal/>
    </border>
    <border>
      <left style="thick">
        <color theme="4" tint="-0.24994659260841701"/>
      </left>
      <right/>
      <top/>
      <bottom/>
      <diagonal/>
    </border>
    <border>
      <left/>
      <right style="thick">
        <color theme="4" tint="-0.24994659260841701"/>
      </right>
      <top/>
      <bottom/>
      <diagonal/>
    </border>
    <border>
      <left style="thick">
        <color theme="4" tint="-0.24994659260841701"/>
      </left>
      <right/>
      <top/>
      <bottom style="thick">
        <color theme="4" tint="-0.24994659260841701"/>
      </bottom>
      <diagonal/>
    </border>
    <border>
      <left/>
      <right/>
      <top/>
      <bottom style="thick">
        <color theme="4" tint="-0.24994659260841701"/>
      </bottom>
      <diagonal/>
    </border>
    <border>
      <left/>
      <right style="thick">
        <color theme="4" tint="-0.24994659260841701"/>
      </right>
      <top/>
      <bottom style="thick">
        <color theme="4" tint="-0.24994659260841701"/>
      </bottom>
      <diagonal/>
    </border>
    <border>
      <left style="thick">
        <color rgb="FF00B0F0"/>
      </left>
      <right/>
      <top style="thick">
        <color rgb="FF00B0F0"/>
      </top>
      <bottom/>
      <diagonal/>
    </border>
    <border>
      <left/>
      <right/>
      <top style="thick">
        <color rgb="FF00B0F0"/>
      </top>
      <bottom/>
      <diagonal/>
    </border>
    <border>
      <left/>
      <right style="thick">
        <color rgb="FF00B0F0"/>
      </right>
      <top style="thick">
        <color rgb="FF00B0F0"/>
      </top>
      <bottom/>
      <diagonal/>
    </border>
    <border>
      <left style="thick">
        <color rgb="FF00B0F0"/>
      </left>
      <right/>
      <top/>
      <bottom/>
      <diagonal/>
    </border>
    <border>
      <left/>
      <right style="thick">
        <color rgb="FF00B0F0"/>
      </right>
      <top/>
      <bottom/>
      <diagonal/>
    </border>
    <border>
      <left style="thick">
        <color rgb="FF00B0F0"/>
      </left>
      <right/>
      <top/>
      <bottom style="thick">
        <color rgb="FF00B0F0"/>
      </bottom>
      <diagonal/>
    </border>
    <border>
      <left/>
      <right/>
      <top/>
      <bottom style="thick">
        <color rgb="FF00B0F0"/>
      </bottom>
      <diagonal/>
    </border>
    <border>
      <left/>
      <right style="thick">
        <color rgb="FF00B0F0"/>
      </right>
      <top/>
      <bottom style="thick">
        <color rgb="FF00B0F0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</cellStyleXfs>
  <cellXfs count="131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15" fillId="0" borderId="0" xfId="0" applyFont="1" applyProtection="1">
      <alignment vertical="center"/>
      <protection locked="0"/>
    </xf>
    <xf numFmtId="0" fontId="0" fillId="0" borderId="0" xfId="0" applyFill="1" applyProtection="1">
      <alignment vertical="center"/>
      <protection locked="0"/>
    </xf>
    <xf numFmtId="0" fontId="14" fillId="0" borderId="0" xfId="0" applyFont="1" applyProtection="1">
      <alignment vertical="center"/>
      <protection locked="0"/>
    </xf>
    <xf numFmtId="0" fontId="13" fillId="0" borderId="0" xfId="0" applyFont="1" applyFill="1" applyBorder="1" applyProtection="1">
      <alignment vertical="center"/>
      <protection locked="0"/>
    </xf>
    <xf numFmtId="0" fontId="0" fillId="0" borderId="13" xfId="0" applyBorder="1" applyProtection="1">
      <alignment vertical="center"/>
      <protection locked="0"/>
    </xf>
    <xf numFmtId="41" fontId="6" fillId="5" borderId="13" xfId="1" applyFont="1" applyFill="1" applyBorder="1" applyProtection="1">
      <alignment vertical="center"/>
      <protection locked="0"/>
    </xf>
    <xf numFmtId="0" fontId="0" fillId="5" borderId="10" xfId="0" applyFill="1" applyBorder="1" applyProtection="1">
      <alignment vertical="center"/>
      <protection locked="0"/>
    </xf>
    <xf numFmtId="0" fontId="0" fillId="0" borderId="17" xfId="0" applyBorder="1" applyProtection="1">
      <alignment vertical="center"/>
      <protection locked="0"/>
    </xf>
    <xf numFmtId="0" fontId="0" fillId="5" borderId="16" xfId="0" applyFill="1" applyBorder="1" applyProtection="1">
      <alignment vertical="center"/>
      <protection locked="0"/>
    </xf>
    <xf numFmtId="41" fontId="6" fillId="5" borderId="1" xfId="1" applyFont="1" applyFill="1" applyBorder="1" applyProtection="1">
      <alignment vertical="center"/>
      <protection locked="0"/>
    </xf>
    <xf numFmtId="0" fontId="0" fillId="5" borderId="2" xfId="0" applyFill="1" applyBorder="1" applyProtection="1">
      <alignment vertical="center"/>
      <protection locked="0"/>
    </xf>
    <xf numFmtId="0" fontId="0" fillId="0" borderId="0" xfId="0" applyFill="1" applyBorder="1" applyProtection="1">
      <alignment vertical="center"/>
      <protection locked="0"/>
    </xf>
    <xf numFmtId="0" fontId="17" fillId="0" borderId="0" xfId="0" applyFont="1" applyProtection="1">
      <alignment vertical="center"/>
      <protection locked="0"/>
    </xf>
    <xf numFmtId="0" fontId="0" fillId="0" borderId="7" xfId="0" applyBorder="1" applyProtection="1">
      <alignment vertical="center"/>
      <protection locked="0"/>
    </xf>
    <xf numFmtId="0" fontId="0" fillId="6" borderId="10" xfId="0" applyFill="1" applyBorder="1" applyProtection="1">
      <alignment vertical="center"/>
      <protection locked="0"/>
    </xf>
    <xf numFmtId="10" fontId="9" fillId="5" borderId="12" xfId="2" applyNumberFormat="1" applyFont="1" applyFill="1" applyBorder="1" applyProtection="1">
      <alignment vertical="center"/>
      <protection locked="0"/>
    </xf>
    <xf numFmtId="0" fontId="8" fillId="0" borderId="0" xfId="0" applyFont="1" applyProtection="1">
      <alignment vertical="center"/>
      <protection locked="0"/>
    </xf>
    <xf numFmtId="0" fontId="0" fillId="0" borderId="4" xfId="0" applyBorder="1" applyProtection="1">
      <alignment vertical="center"/>
      <protection locked="0"/>
    </xf>
    <xf numFmtId="0" fontId="0" fillId="6" borderId="5" xfId="0" applyFill="1" applyBorder="1" applyProtection="1">
      <alignment vertical="center"/>
      <protection locked="0"/>
    </xf>
    <xf numFmtId="0" fontId="0" fillId="0" borderId="0" xfId="0" applyBorder="1" applyProtection="1">
      <alignment vertical="center"/>
      <protection locked="0"/>
    </xf>
    <xf numFmtId="0" fontId="0" fillId="5" borderId="1" xfId="0" applyFill="1" applyBorder="1" applyProtection="1">
      <alignment vertical="center"/>
      <protection locked="0"/>
    </xf>
    <xf numFmtId="0" fontId="0" fillId="6" borderId="8" xfId="0" applyFill="1" applyBorder="1" applyProtection="1">
      <alignment vertical="center"/>
      <protection locked="0"/>
    </xf>
    <xf numFmtId="0" fontId="11" fillId="0" borderId="4" xfId="0" applyFont="1" applyBorder="1" applyProtection="1">
      <alignment vertical="center"/>
      <protection locked="0"/>
    </xf>
    <xf numFmtId="0" fontId="0" fillId="0" borderId="3" xfId="0" applyBorder="1" applyProtection="1">
      <alignment vertical="center"/>
      <protection locked="0"/>
    </xf>
    <xf numFmtId="0" fontId="0" fillId="0" borderId="3" xfId="0" applyFill="1" applyBorder="1" applyProtection="1">
      <alignment vertical="center"/>
      <protection locked="0"/>
    </xf>
    <xf numFmtId="0" fontId="15" fillId="0" borderId="0" xfId="0" applyFont="1" applyBorder="1" applyProtection="1">
      <alignment vertical="center"/>
      <protection locked="0"/>
    </xf>
    <xf numFmtId="0" fontId="12" fillId="0" borderId="0" xfId="0" applyFont="1" applyFill="1" applyAlignment="1" applyProtection="1">
      <alignment vertical="center"/>
      <protection locked="0"/>
    </xf>
    <xf numFmtId="0" fontId="11" fillId="0" borderId="13" xfId="0" applyFont="1" applyBorder="1" applyProtection="1">
      <alignment vertical="center"/>
      <protection locked="0"/>
    </xf>
    <xf numFmtId="41" fontId="7" fillId="6" borderId="11" xfId="1" applyFont="1" applyFill="1" applyBorder="1" applyProtection="1">
      <alignment vertical="center"/>
    </xf>
    <xf numFmtId="41" fontId="7" fillId="6" borderId="14" xfId="1" applyFont="1" applyFill="1" applyBorder="1" applyProtection="1">
      <alignment vertical="center"/>
    </xf>
    <xf numFmtId="41" fontId="7" fillId="6" borderId="9" xfId="1" applyFont="1" applyFill="1" applyBorder="1" applyProtection="1">
      <alignment vertical="center"/>
    </xf>
    <xf numFmtId="41" fontId="11" fillId="6" borderId="15" xfId="1" applyFont="1" applyFill="1" applyBorder="1" applyProtection="1">
      <alignment vertical="center"/>
    </xf>
    <xf numFmtId="176" fontId="7" fillId="6" borderId="11" xfId="1" applyNumberFormat="1" applyFont="1" applyFill="1" applyBorder="1" applyProtection="1">
      <alignment vertical="center"/>
    </xf>
    <xf numFmtId="41" fontId="7" fillId="6" borderId="6" xfId="1" applyFont="1" applyFill="1" applyBorder="1" applyProtection="1">
      <alignment vertical="center"/>
    </xf>
    <xf numFmtId="41" fontId="11" fillId="6" borderId="14" xfId="1" applyFont="1" applyFill="1" applyBorder="1" applyProtection="1">
      <alignment vertical="center"/>
    </xf>
    <xf numFmtId="41" fontId="7" fillId="6" borderId="18" xfId="1" applyFont="1" applyFill="1" applyBorder="1" applyProtection="1">
      <alignment vertical="center"/>
    </xf>
    <xf numFmtId="176" fontId="7" fillId="6" borderId="9" xfId="1" applyNumberFormat="1" applyFont="1" applyFill="1" applyBorder="1" applyProtection="1">
      <alignment vertical="center"/>
    </xf>
    <xf numFmtId="41" fontId="11" fillId="6" borderId="14" xfId="1" applyFont="1" applyFill="1" applyBorder="1" applyProtection="1">
      <alignment vertical="center"/>
      <protection locked="0"/>
    </xf>
    <xf numFmtId="41" fontId="11" fillId="6" borderId="15" xfId="1" applyFont="1" applyFill="1" applyBorder="1" applyProtection="1">
      <alignment vertical="center"/>
      <protection locked="0"/>
    </xf>
    <xf numFmtId="0" fontId="0" fillId="6" borderId="16" xfId="0" applyFill="1" applyBorder="1" applyProtection="1">
      <alignment vertical="center"/>
      <protection locked="0"/>
    </xf>
    <xf numFmtId="0" fontId="0" fillId="0" borderId="38" xfId="0" applyBorder="1" applyProtection="1">
      <alignment vertical="center"/>
      <protection locked="0"/>
    </xf>
    <xf numFmtId="41" fontId="7" fillId="6" borderId="39" xfId="1" applyFont="1" applyFill="1" applyBorder="1" applyProtection="1">
      <alignment vertical="center"/>
    </xf>
    <xf numFmtId="0" fontId="0" fillId="6" borderId="40" xfId="0" applyFill="1" applyBorder="1" applyProtection="1">
      <alignment vertical="center"/>
      <protection locked="0"/>
    </xf>
    <xf numFmtId="0" fontId="0" fillId="0" borderId="41" xfId="0" applyBorder="1" applyProtection="1">
      <alignment vertical="center"/>
      <protection locked="0"/>
    </xf>
    <xf numFmtId="0" fontId="0" fillId="6" borderId="42" xfId="0" applyFill="1" applyBorder="1" applyProtection="1">
      <alignment vertical="center"/>
      <protection locked="0"/>
    </xf>
    <xf numFmtId="0" fontId="0" fillId="0" borderId="35" xfId="0" applyBorder="1" applyProtection="1">
      <alignment vertical="center"/>
      <protection locked="0"/>
    </xf>
    <xf numFmtId="41" fontId="7" fillId="6" borderId="36" xfId="1" applyFont="1" applyFill="1" applyBorder="1" applyProtection="1">
      <alignment vertical="center"/>
    </xf>
    <xf numFmtId="0" fontId="0" fillId="6" borderId="37" xfId="0" applyFill="1" applyBorder="1" applyProtection="1">
      <alignment vertical="center"/>
      <protection locked="0"/>
    </xf>
    <xf numFmtId="0" fontId="0" fillId="0" borderId="43" xfId="0" applyBorder="1" applyProtection="1">
      <alignment vertical="center"/>
      <protection locked="0"/>
    </xf>
    <xf numFmtId="0" fontId="6" fillId="0" borderId="0" xfId="0" applyFont="1" applyFill="1" applyBorder="1" applyAlignment="1" applyProtection="1">
      <alignment vertical="center" wrapText="1"/>
      <protection locked="0"/>
    </xf>
    <xf numFmtId="41" fontId="7" fillId="6" borderId="0" xfId="1" applyFont="1" applyFill="1" applyBorder="1" applyProtection="1">
      <alignment vertical="center"/>
    </xf>
    <xf numFmtId="0" fontId="0" fillId="6" borderId="44" xfId="0" applyFill="1" applyBorder="1" applyProtection="1">
      <alignment vertical="center"/>
      <protection locked="0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0" fontId="0" fillId="0" borderId="47" xfId="0" applyFont="1" applyBorder="1" applyAlignment="1">
      <alignment horizontal="center" vertical="center"/>
    </xf>
    <xf numFmtId="178" fontId="0" fillId="0" borderId="47" xfId="0" applyNumberFormat="1" applyFont="1" applyBorder="1" applyAlignment="1">
      <alignment horizontal="center" vertical="center"/>
    </xf>
    <xf numFmtId="9" fontId="0" fillId="0" borderId="47" xfId="0" applyNumberFormat="1" applyFont="1" applyBorder="1" applyAlignment="1">
      <alignment horizontal="center" vertical="center"/>
    </xf>
    <xf numFmtId="0" fontId="2" fillId="5" borderId="50" xfId="0" applyFont="1" applyFill="1" applyBorder="1" applyAlignment="1">
      <alignment horizontal="center" vertical="center"/>
    </xf>
    <xf numFmtId="0" fontId="2" fillId="5" borderId="51" xfId="0" applyFont="1" applyFill="1" applyBorder="1" applyAlignment="1">
      <alignment horizontal="center" vertical="center"/>
    </xf>
    <xf numFmtId="0" fontId="2" fillId="5" borderId="52" xfId="0" applyFont="1" applyFill="1" applyBorder="1" applyAlignment="1">
      <alignment horizontal="center" vertical="center"/>
    </xf>
    <xf numFmtId="0" fontId="0" fillId="0" borderId="53" xfId="0" applyFont="1" applyBorder="1" applyAlignment="1">
      <alignment horizontal="center" vertical="center"/>
    </xf>
    <xf numFmtId="177" fontId="0" fillId="0" borderId="54" xfId="0" applyNumberFormat="1" applyFont="1" applyBorder="1">
      <alignment vertical="center"/>
    </xf>
    <xf numFmtId="0" fontId="0" fillId="0" borderId="53" xfId="0" applyFont="1" applyBorder="1" applyAlignment="1">
      <alignment horizontal="center" vertical="center" wrapText="1"/>
    </xf>
    <xf numFmtId="0" fontId="0" fillId="0" borderId="55" xfId="0" applyFont="1" applyBorder="1" applyAlignment="1">
      <alignment horizontal="center" vertical="center"/>
    </xf>
    <xf numFmtId="0" fontId="0" fillId="0" borderId="56" xfId="0" applyFont="1" applyBorder="1" applyAlignment="1">
      <alignment horizontal="center" vertical="center"/>
    </xf>
    <xf numFmtId="178" fontId="0" fillId="0" borderId="56" xfId="0" applyNumberFormat="1" applyFont="1" applyBorder="1" applyAlignment="1">
      <alignment horizontal="center" vertical="center"/>
    </xf>
    <xf numFmtId="177" fontId="6" fillId="0" borderId="57" xfId="0" applyNumberFormat="1" applyFont="1" applyBorder="1" applyAlignment="1">
      <alignment vertical="center" wrapText="1"/>
    </xf>
    <xf numFmtId="178" fontId="0" fillId="0" borderId="54" xfId="0" applyNumberFormat="1" applyFont="1" applyBorder="1" applyAlignment="1">
      <alignment horizontal="center" vertical="center"/>
    </xf>
    <xf numFmtId="9" fontId="0" fillId="0" borderId="54" xfId="0" applyNumberFormat="1" applyFont="1" applyBorder="1" applyAlignment="1">
      <alignment horizontal="center" vertical="center"/>
    </xf>
    <xf numFmtId="178" fontId="0" fillId="0" borderId="57" xfId="0" applyNumberFormat="1" applyFont="1" applyBorder="1" applyAlignment="1">
      <alignment horizontal="center" vertical="center"/>
    </xf>
    <xf numFmtId="0" fontId="21" fillId="0" borderId="0" xfId="0" applyFont="1" applyProtection="1">
      <alignment vertical="center"/>
      <protection locked="0"/>
    </xf>
    <xf numFmtId="0" fontId="2" fillId="5" borderId="58" xfId="0" applyFont="1" applyFill="1" applyBorder="1" applyAlignment="1">
      <alignment horizontal="center" vertical="center"/>
    </xf>
    <xf numFmtId="0" fontId="0" fillId="0" borderId="48" xfId="0" applyFont="1" applyBorder="1" applyAlignment="1">
      <alignment horizontal="center" vertical="center"/>
    </xf>
    <xf numFmtId="0" fontId="0" fillId="0" borderId="48" xfId="0" applyFont="1" applyBorder="1" applyAlignment="1">
      <alignment horizontal="center" vertical="center" wrapText="1"/>
    </xf>
    <xf numFmtId="0" fontId="0" fillId="0" borderId="59" xfId="0" applyFont="1" applyBorder="1" applyAlignment="1">
      <alignment horizontal="center" vertical="center"/>
    </xf>
    <xf numFmtId="0" fontId="2" fillId="3" borderId="54" xfId="0" applyFont="1" applyFill="1" applyBorder="1" applyAlignment="1">
      <alignment horizontal="center" vertical="center"/>
    </xf>
    <xf numFmtId="0" fontId="25" fillId="0" borderId="0" xfId="0" applyFont="1" applyProtection="1">
      <alignment vertical="center"/>
      <protection locked="0"/>
    </xf>
    <xf numFmtId="0" fontId="2" fillId="7" borderId="10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horizontal="center" vertical="center"/>
    </xf>
    <xf numFmtId="41" fontId="2" fillId="0" borderId="54" xfId="3" applyFont="1" applyFill="1" applyBorder="1" applyAlignment="1">
      <alignment horizontal="center" vertical="center"/>
    </xf>
    <xf numFmtId="41" fontId="2" fillId="0" borderId="57" xfId="3" applyFont="1" applyFill="1" applyBorder="1" applyAlignment="1">
      <alignment horizontal="center" vertical="center"/>
    </xf>
    <xf numFmtId="41" fontId="7" fillId="6" borderId="11" xfId="1" applyNumberFormat="1" applyFont="1" applyFill="1" applyBorder="1" applyProtection="1">
      <alignment vertical="center"/>
    </xf>
    <xf numFmtId="43" fontId="7" fillId="6" borderId="6" xfId="1" applyNumberFormat="1" applyFont="1" applyFill="1" applyBorder="1" applyProtection="1">
      <alignment vertical="center"/>
    </xf>
    <xf numFmtId="179" fontId="6" fillId="5" borderId="17" xfId="1" applyNumberFormat="1" applyFont="1" applyFill="1" applyBorder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left" vertical="center"/>
      <protection locked="0"/>
    </xf>
    <xf numFmtId="0" fontId="12" fillId="2" borderId="0" xfId="0" applyFont="1" applyFill="1" applyAlignment="1" applyProtection="1">
      <alignment horizontal="center" vertical="center" wrapText="1"/>
      <protection locked="0"/>
    </xf>
    <xf numFmtId="0" fontId="21" fillId="0" borderId="0" xfId="0" applyFont="1" applyFill="1" applyAlignment="1" applyProtection="1">
      <alignment horizontal="left" vertical="center" wrapText="1"/>
      <protection locked="0"/>
    </xf>
    <xf numFmtId="0" fontId="6" fillId="4" borderId="19" xfId="0" applyFont="1" applyFill="1" applyBorder="1" applyAlignment="1" applyProtection="1">
      <alignment horizontal="left" vertical="center" wrapText="1" indent="1"/>
      <protection locked="0"/>
    </xf>
    <xf numFmtId="0" fontId="6" fillId="4" borderId="20" xfId="0" applyFont="1" applyFill="1" applyBorder="1" applyAlignment="1" applyProtection="1">
      <alignment horizontal="left" vertical="center" wrapText="1" indent="1"/>
      <protection locked="0"/>
    </xf>
    <xf numFmtId="0" fontId="6" fillId="4" borderId="21" xfId="0" applyFont="1" applyFill="1" applyBorder="1" applyAlignment="1" applyProtection="1">
      <alignment horizontal="left" vertical="center" wrapText="1" indent="1"/>
      <protection locked="0"/>
    </xf>
    <xf numFmtId="0" fontId="6" fillId="4" borderId="22" xfId="0" applyFont="1" applyFill="1" applyBorder="1" applyAlignment="1" applyProtection="1">
      <alignment horizontal="left" vertical="center" wrapText="1" indent="1"/>
      <protection locked="0"/>
    </xf>
    <xf numFmtId="0" fontId="6" fillId="4" borderId="0" xfId="0" applyFont="1" applyFill="1" applyBorder="1" applyAlignment="1" applyProtection="1">
      <alignment horizontal="left" vertical="center" wrapText="1" indent="1"/>
      <protection locked="0"/>
    </xf>
    <xf numFmtId="0" fontId="6" fillId="4" borderId="23" xfId="0" applyFont="1" applyFill="1" applyBorder="1" applyAlignment="1" applyProtection="1">
      <alignment horizontal="left" vertical="center" wrapText="1" indent="1"/>
      <protection locked="0"/>
    </xf>
    <xf numFmtId="0" fontId="6" fillId="4" borderId="24" xfId="0" applyFont="1" applyFill="1" applyBorder="1" applyAlignment="1" applyProtection="1">
      <alignment horizontal="left" vertical="center" wrapText="1" indent="1"/>
      <protection locked="0"/>
    </xf>
    <xf numFmtId="0" fontId="6" fillId="4" borderId="25" xfId="0" applyFont="1" applyFill="1" applyBorder="1" applyAlignment="1" applyProtection="1">
      <alignment horizontal="left" vertical="center" wrapText="1" indent="1"/>
      <protection locked="0"/>
    </xf>
    <xf numFmtId="0" fontId="6" fillId="4" borderId="26" xfId="0" applyFont="1" applyFill="1" applyBorder="1" applyAlignment="1" applyProtection="1">
      <alignment horizontal="left" vertical="center" wrapText="1" indent="1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21" fillId="0" borderId="0" xfId="0" applyFont="1" applyFill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 vertical="center" wrapText="1"/>
      <protection locked="0"/>
    </xf>
    <xf numFmtId="0" fontId="6" fillId="4" borderId="27" xfId="0" applyFont="1" applyFill="1" applyBorder="1" applyAlignment="1" applyProtection="1">
      <alignment horizontal="left" vertical="center" wrapText="1"/>
      <protection locked="0"/>
    </xf>
    <xf numFmtId="0" fontId="6" fillId="4" borderId="28" xfId="0" applyFont="1" applyFill="1" applyBorder="1" applyAlignment="1" applyProtection="1">
      <alignment horizontal="left" vertical="center" wrapText="1"/>
      <protection locked="0"/>
    </xf>
    <xf numFmtId="0" fontId="6" fillId="4" borderId="29" xfId="0" applyFont="1" applyFill="1" applyBorder="1" applyAlignment="1" applyProtection="1">
      <alignment horizontal="left" vertical="center" wrapText="1"/>
      <protection locked="0"/>
    </xf>
    <xf numFmtId="0" fontId="6" fillId="4" borderId="30" xfId="0" applyFont="1" applyFill="1" applyBorder="1" applyAlignment="1" applyProtection="1">
      <alignment horizontal="left" vertical="center" wrapText="1"/>
      <protection locked="0"/>
    </xf>
    <xf numFmtId="0" fontId="6" fillId="4" borderId="0" xfId="0" applyFont="1" applyFill="1" applyBorder="1" applyAlignment="1" applyProtection="1">
      <alignment horizontal="left" vertical="center" wrapText="1"/>
      <protection locked="0"/>
    </xf>
    <xf numFmtId="0" fontId="6" fillId="4" borderId="31" xfId="0" applyFont="1" applyFill="1" applyBorder="1" applyAlignment="1" applyProtection="1">
      <alignment horizontal="left" vertical="center" wrapText="1"/>
      <protection locked="0"/>
    </xf>
    <xf numFmtId="0" fontId="6" fillId="4" borderId="32" xfId="0" applyFont="1" applyFill="1" applyBorder="1" applyAlignment="1" applyProtection="1">
      <alignment horizontal="left" vertical="center" wrapText="1"/>
      <protection locked="0"/>
    </xf>
    <xf numFmtId="0" fontId="6" fillId="4" borderId="33" xfId="0" applyFont="1" applyFill="1" applyBorder="1" applyAlignment="1" applyProtection="1">
      <alignment horizontal="left" vertical="center" wrapText="1"/>
      <protection locked="0"/>
    </xf>
    <xf numFmtId="0" fontId="6" fillId="4" borderId="34" xfId="0" applyFont="1" applyFill="1" applyBorder="1" applyAlignment="1" applyProtection="1">
      <alignment horizontal="left" vertical="center" wrapText="1"/>
      <protection locked="0"/>
    </xf>
    <xf numFmtId="0" fontId="2" fillId="7" borderId="13" xfId="0" applyFont="1" applyFill="1" applyBorder="1" applyAlignment="1">
      <alignment horizontal="center" vertical="center" wrapText="1"/>
    </xf>
    <xf numFmtId="0" fontId="2" fillId="7" borderId="15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0" fillId="0" borderId="45" xfId="0" applyFont="1" applyBorder="1" applyAlignment="1">
      <alignment horizontal="center" vertical="center"/>
    </xf>
    <xf numFmtId="0" fontId="0" fillId="0" borderId="46" xfId="0" applyFont="1" applyBorder="1" applyAlignment="1">
      <alignment horizontal="center" vertical="center"/>
    </xf>
    <xf numFmtId="0" fontId="0" fillId="0" borderId="49" xfId="0" applyFont="1" applyBorder="1" applyAlignment="1">
      <alignment horizontal="center" vertical="center"/>
    </xf>
    <xf numFmtId="0" fontId="0" fillId="0" borderId="45" xfId="0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center" wrapText="1"/>
    </xf>
    <xf numFmtId="0" fontId="0" fillId="0" borderId="61" xfId="0" applyFont="1" applyBorder="1" applyAlignment="1">
      <alignment horizontal="center" vertical="center" wrapText="1"/>
    </xf>
    <xf numFmtId="0" fontId="0" fillId="0" borderId="62" xfId="0" applyFont="1" applyBorder="1" applyAlignment="1">
      <alignment horizontal="center" vertical="center"/>
    </xf>
    <xf numFmtId="0" fontId="0" fillId="0" borderId="63" xfId="0" applyFont="1" applyBorder="1" applyAlignment="1">
      <alignment horizontal="center" vertical="center"/>
    </xf>
    <xf numFmtId="0" fontId="0" fillId="0" borderId="53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55" xfId="0" applyFill="1" applyBorder="1" applyAlignment="1">
      <alignment horizontal="center" vertical="center"/>
    </xf>
    <xf numFmtId="0" fontId="0" fillId="0" borderId="56" xfId="0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2" fillId="3" borderId="53" xfId="0" applyFont="1" applyFill="1" applyBorder="1" applyAlignment="1">
      <alignment horizontal="center" vertical="center"/>
    </xf>
    <xf numFmtId="0" fontId="2" fillId="3" borderId="47" xfId="0" applyFont="1" applyFill="1" applyBorder="1" applyAlignment="1">
      <alignment horizontal="center" vertical="center"/>
    </xf>
  </cellXfs>
  <cellStyles count="7">
    <cellStyle name="백분율" xfId="2" builtinId="5"/>
    <cellStyle name="백분율 2" xfId="6"/>
    <cellStyle name="쉼표 [0]" xfId="1" builtinId="6"/>
    <cellStyle name="쉼표 [0] 2" xfId="3"/>
    <cellStyle name="통화 [0] 2" xfId="5"/>
    <cellStyle name="표준" xfId="0" builtinId="0"/>
    <cellStyle name="표준 2" xfId="4"/>
  </cellStyles>
  <dxfs count="4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9999"/>
      <color rgb="FFCCCCFF"/>
      <color rgb="FF99FFCC"/>
      <color rgb="FF99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15</xdr:row>
      <xdr:rowOff>200025</xdr:rowOff>
    </xdr:from>
    <xdr:to>
      <xdr:col>5</xdr:col>
      <xdr:colOff>428625</xdr:colOff>
      <xdr:row>16</xdr:row>
      <xdr:rowOff>206475</xdr:rowOff>
    </xdr:to>
    <xdr:sp macro="" textlink="">
      <xdr:nvSpPr>
        <xdr:cNvPr id="2" name="왼쪽 화살표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3362325" y="3476625"/>
          <a:ext cx="504825" cy="216000"/>
        </a:xfrm>
        <a:prstGeom prst="lef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ko-KR" altLang="en-US"/>
        </a:p>
      </xdr:txBody>
    </xdr:sp>
    <xdr:clientData/>
  </xdr:twoCellAnchor>
  <xdr:oneCellAnchor>
    <xdr:from>
      <xdr:col>5</xdr:col>
      <xdr:colOff>419100</xdr:colOff>
      <xdr:row>15</xdr:row>
      <xdr:rowOff>133350</xdr:rowOff>
    </xdr:from>
    <xdr:ext cx="921855" cy="336246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3848100" y="3067050"/>
          <a:ext cx="921855" cy="3362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ko-KR" altLang="en-US" sz="1100" b="1">
              <a:solidFill>
                <a:srgbClr val="FF0000"/>
              </a:solidFill>
            </a:rPr>
            <a:t>결과값 산출</a:t>
          </a:r>
        </a:p>
      </xdr:txBody>
    </xdr:sp>
    <xdr:clientData/>
  </xdr:oneCellAnchor>
  <xdr:twoCellAnchor>
    <xdr:from>
      <xdr:col>4</xdr:col>
      <xdr:colOff>66674</xdr:colOff>
      <xdr:row>5</xdr:row>
      <xdr:rowOff>0</xdr:rowOff>
    </xdr:from>
    <xdr:to>
      <xdr:col>5</xdr:col>
      <xdr:colOff>452174</xdr:colOff>
      <xdr:row>5</xdr:row>
      <xdr:rowOff>0</xdr:rowOff>
    </xdr:to>
    <xdr:cxnSp macro="">
      <xdr:nvCxnSpPr>
        <xdr:cNvPr id="6" name="직선 화살표 연결선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CxnSpPr/>
      </xdr:nvCxnSpPr>
      <xdr:spPr>
        <a:xfrm flipH="1">
          <a:off x="3314699" y="1085850"/>
          <a:ext cx="576000" cy="0"/>
        </a:xfrm>
        <a:prstGeom prst="straightConnector1">
          <a:avLst/>
        </a:prstGeom>
        <a:ln w="28575">
          <a:tailEnd type="triangle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57150</xdr:colOff>
      <xdr:row>23</xdr:row>
      <xdr:rowOff>9525</xdr:rowOff>
    </xdr:from>
    <xdr:to>
      <xdr:col>5</xdr:col>
      <xdr:colOff>442650</xdr:colOff>
      <xdr:row>23</xdr:row>
      <xdr:rowOff>9525</xdr:rowOff>
    </xdr:to>
    <xdr:cxnSp macro="">
      <xdr:nvCxnSpPr>
        <xdr:cNvPr id="7" name="직선 화살표 연결선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CxnSpPr/>
      </xdr:nvCxnSpPr>
      <xdr:spPr>
        <a:xfrm flipH="1">
          <a:off x="2800350" y="4619625"/>
          <a:ext cx="1071300" cy="0"/>
        </a:xfrm>
        <a:prstGeom prst="straightConnector1">
          <a:avLst/>
        </a:prstGeom>
        <a:ln w="28575">
          <a:tailEnd type="triangle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11</xdr:row>
      <xdr:rowOff>180975</xdr:rowOff>
    </xdr:from>
    <xdr:to>
      <xdr:col>5</xdr:col>
      <xdr:colOff>428625</xdr:colOff>
      <xdr:row>13</xdr:row>
      <xdr:rowOff>9525</xdr:rowOff>
    </xdr:to>
    <xdr:sp macro="" textlink="">
      <xdr:nvSpPr>
        <xdr:cNvPr id="2" name="왼쪽 화살표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3362325" y="2371725"/>
          <a:ext cx="504825" cy="257175"/>
        </a:xfrm>
        <a:prstGeom prst="lef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ko-KR" altLang="en-US"/>
        </a:p>
      </xdr:txBody>
    </xdr:sp>
    <xdr:clientData/>
  </xdr:twoCellAnchor>
  <xdr:oneCellAnchor>
    <xdr:from>
      <xdr:col>5</xdr:col>
      <xdr:colOff>438150</xdr:colOff>
      <xdr:row>11</xdr:row>
      <xdr:rowOff>133350</xdr:rowOff>
    </xdr:from>
    <xdr:ext cx="921855" cy="336246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3876675" y="2324100"/>
          <a:ext cx="921855" cy="3362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ko-KR" altLang="en-US" sz="1100" b="1">
              <a:solidFill>
                <a:srgbClr val="FF0000"/>
              </a:solidFill>
            </a:rPr>
            <a:t>결과값 산출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2:R37"/>
  <sheetViews>
    <sheetView showGridLines="0" tabSelected="1" zoomScaleNormal="100" workbookViewId="0">
      <selection activeCell="P30" sqref="P30"/>
    </sheetView>
  </sheetViews>
  <sheetFormatPr defaultColWidth="9" defaultRowHeight="16.5"/>
  <cols>
    <col min="1" max="1" width="3.375" style="1" customWidth="1"/>
    <col min="2" max="2" width="20.375" style="1" customWidth="1"/>
    <col min="3" max="3" width="14" style="1" customWidth="1"/>
    <col min="4" max="4" width="4.875" style="1" customWidth="1"/>
    <col min="5" max="5" width="2.5" style="3" customWidth="1"/>
    <col min="6" max="6" width="6.625" style="1" customWidth="1"/>
    <col min="7" max="7" width="11.25" style="1" customWidth="1"/>
    <col min="8" max="8" width="1.625" style="1" customWidth="1"/>
    <col min="9" max="9" width="9" style="1"/>
    <col min="10" max="10" width="7.375" style="1" customWidth="1"/>
    <col min="11" max="13" width="9" style="1"/>
    <col min="14" max="14" width="5.625" style="1" customWidth="1"/>
    <col min="15" max="15" width="3.625" style="1" customWidth="1"/>
    <col min="16" max="16" width="9" style="1"/>
    <col min="17" max="17" width="38.625" style="1" customWidth="1"/>
    <col min="18" max="18" width="12.5" style="1" customWidth="1"/>
    <col min="19" max="16384" width="9" style="1"/>
  </cols>
  <sheetData>
    <row r="2" spans="2:18" ht="20.25">
      <c r="B2" s="2" t="s">
        <v>19</v>
      </c>
    </row>
    <row r="3" spans="2:18" ht="15" customHeight="1"/>
    <row r="4" spans="2:18" ht="18" thickBot="1">
      <c r="B4" s="4" t="s">
        <v>12</v>
      </c>
      <c r="D4" s="5"/>
      <c r="Q4" s="78" t="s">
        <v>74</v>
      </c>
    </row>
    <row r="5" spans="2:18" ht="16.5" customHeight="1">
      <c r="B5" s="6" t="s">
        <v>11</v>
      </c>
      <c r="C5" s="7">
        <v>16118588</v>
      </c>
      <c r="D5" s="8" t="s">
        <v>17</v>
      </c>
      <c r="G5" s="88" t="s">
        <v>25</v>
      </c>
      <c r="H5" s="88"/>
      <c r="I5" s="88"/>
      <c r="J5" s="88"/>
      <c r="Q5" s="59" t="s">
        <v>31</v>
      </c>
      <c r="R5" s="61" t="s">
        <v>28</v>
      </c>
    </row>
    <row r="6" spans="2:18" ht="17.25" thickBot="1">
      <c r="B6" s="9" t="s">
        <v>10</v>
      </c>
      <c r="C6" s="85">
        <v>72</v>
      </c>
      <c r="D6" s="10" t="s">
        <v>5</v>
      </c>
      <c r="G6" s="88"/>
      <c r="H6" s="88"/>
      <c r="I6" s="88"/>
      <c r="J6" s="88"/>
      <c r="Q6" s="62" t="s">
        <v>36</v>
      </c>
      <c r="R6" s="69">
        <v>8.1000000000000003E-2</v>
      </c>
    </row>
    <row r="7" spans="2:18" ht="17.25" thickBot="1">
      <c r="Q7" s="62" t="s">
        <v>33</v>
      </c>
      <c r="R7" s="69">
        <v>0.109</v>
      </c>
    </row>
    <row r="8" spans="2:18" ht="17.25" thickBot="1">
      <c r="B8" s="6" t="s">
        <v>9</v>
      </c>
      <c r="C8" s="11"/>
      <c r="D8" s="12" t="s">
        <v>17</v>
      </c>
      <c r="E8" s="13"/>
      <c r="F8" s="14"/>
      <c r="Q8" s="64" t="s">
        <v>39</v>
      </c>
      <c r="R8" s="70">
        <v>0.01</v>
      </c>
    </row>
    <row r="9" spans="2:18" ht="17.25" customHeight="1" thickBot="1">
      <c r="B9" s="15" t="s">
        <v>23</v>
      </c>
      <c r="C9" s="30">
        <f>ROUND(C8*I9,0)</f>
        <v>0</v>
      </c>
      <c r="D9" s="16" t="s">
        <v>17</v>
      </c>
      <c r="E9" s="13"/>
      <c r="F9" s="86" t="s">
        <v>24</v>
      </c>
      <c r="G9" s="87"/>
      <c r="H9" s="50"/>
      <c r="I9" s="17">
        <v>0.109</v>
      </c>
      <c r="K9" s="89"/>
      <c r="L9" s="89"/>
      <c r="M9" s="89"/>
      <c r="N9" s="89"/>
      <c r="Q9" s="64" t="s">
        <v>41</v>
      </c>
      <c r="R9" s="69">
        <v>2.4E-2</v>
      </c>
    </row>
    <row r="10" spans="2:18" ht="17.25" thickBot="1">
      <c r="B10" s="42" t="s">
        <v>18</v>
      </c>
      <c r="C10" s="43" t="e">
        <f>((C8/12)*(C6+C13)-C5)/C13</f>
        <v>#DIV/0!</v>
      </c>
      <c r="D10" s="44" t="s">
        <v>17</v>
      </c>
      <c r="E10" s="13"/>
      <c r="F10" s="18"/>
      <c r="K10" s="89"/>
      <c r="L10" s="89"/>
      <c r="M10" s="89"/>
      <c r="N10" s="89"/>
      <c r="Q10" s="64" t="s">
        <v>46</v>
      </c>
      <c r="R10" s="69">
        <v>6.4000000000000001E-2</v>
      </c>
    </row>
    <row r="11" spans="2:18" ht="18" thickTop="1" thickBot="1">
      <c r="B11" s="9" t="s">
        <v>22</v>
      </c>
      <c r="C11" s="37" t="e">
        <f>C8+C9+C10</f>
        <v>#DIV/0!</v>
      </c>
      <c r="D11" s="41" t="s">
        <v>17</v>
      </c>
      <c r="E11" s="13"/>
      <c r="F11" s="18"/>
      <c r="K11" s="89"/>
      <c r="L11" s="89"/>
      <c r="M11" s="89"/>
      <c r="N11" s="89"/>
      <c r="Q11" s="62" t="s">
        <v>34</v>
      </c>
      <c r="R11" s="69">
        <v>9.1999999999999998E-2</v>
      </c>
    </row>
    <row r="12" spans="2:18" ht="17.25" thickBot="1">
      <c r="B12" s="21"/>
      <c r="C12" s="21"/>
      <c r="D12" s="21"/>
      <c r="E12" s="13"/>
      <c r="Q12" s="65" t="s">
        <v>29</v>
      </c>
      <c r="R12" s="71">
        <v>4.7E-2</v>
      </c>
    </row>
    <row r="13" spans="2:18" ht="18" customHeight="1" thickBot="1">
      <c r="B13" s="6" t="s">
        <v>16</v>
      </c>
      <c r="C13" s="22"/>
      <c r="D13" s="12" t="s">
        <v>15</v>
      </c>
      <c r="E13" s="13"/>
      <c r="F13" s="99" t="str">
        <f>IF(C13&lt;3,"에러! 산학기획실로 문의하십시오.","")</f>
        <v>에러! 산학기획실로 문의하십시오.</v>
      </c>
      <c r="G13" s="99"/>
      <c r="H13" s="99"/>
      <c r="I13" s="3"/>
      <c r="J13" s="51"/>
      <c r="K13" s="51"/>
      <c r="L13" s="51"/>
      <c r="M13" s="51"/>
      <c r="N13" s="51"/>
      <c r="O13" s="51"/>
      <c r="Q13" s="72" t="s">
        <v>70</v>
      </c>
      <c r="R13" s="54"/>
    </row>
    <row r="14" spans="2:18" ht="16.5" customHeight="1" thickTop="1">
      <c r="B14" s="15" t="s">
        <v>4</v>
      </c>
      <c r="C14" s="30">
        <f>C8*$C$13</f>
        <v>0</v>
      </c>
      <c r="D14" s="16" t="s">
        <v>0</v>
      </c>
      <c r="E14" s="13"/>
      <c r="I14" s="90" t="s">
        <v>21</v>
      </c>
      <c r="J14" s="91"/>
      <c r="K14" s="91"/>
      <c r="L14" s="91"/>
      <c r="M14" s="91"/>
      <c r="N14" s="91"/>
      <c r="O14" s="92"/>
      <c r="R14"/>
    </row>
    <row r="15" spans="2:18">
      <c r="B15" s="15" t="s">
        <v>3</v>
      </c>
      <c r="C15" s="32">
        <f>C9*$C$13</f>
        <v>0</v>
      </c>
      <c r="D15" s="23" t="s">
        <v>0</v>
      </c>
      <c r="E15" s="13"/>
      <c r="I15" s="93"/>
      <c r="J15" s="94"/>
      <c r="K15" s="94"/>
      <c r="L15" s="94"/>
      <c r="M15" s="94"/>
      <c r="N15" s="94"/>
      <c r="O15" s="95"/>
      <c r="R15" s="54"/>
    </row>
    <row r="16" spans="2:18">
      <c r="B16" s="15" t="s">
        <v>2</v>
      </c>
      <c r="C16" s="38" t="e">
        <f>C10*$C$13</f>
        <v>#DIV/0!</v>
      </c>
      <c r="D16" s="23" t="s">
        <v>0</v>
      </c>
      <c r="E16" s="13"/>
      <c r="I16" s="93"/>
      <c r="J16" s="94"/>
      <c r="K16" s="94"/>
      <c r="L16" s="94"/>
      <c r="M16" s="94"/>
      <c r="N16" s="94"/>
      <c r="O16" s="95"/>
    </row>
    <row r="17" spans="1:15" ht="17.25" thickBot="1">
      <c r="B17" s="24" t="s">
        <v>14</v>
      </c>
      <c r="C17" s="39" t="e">
        <f>SUM(C14:C16)</f>
        <v>#DIV/0!</v>
      </c>
      <c r="D17" s="20" t="s">
        <v>0</v>
      </c>
      <c r="E17" s="13"/>
      <c r="I17" s="93"/>
      <c r="J17" s="94"/>
      <c r="K17" s="94"/>
      <c r="L17" s="94"/>
      <c r="M17" s="94"/>
      <c r="N17" s="94"/>
      <c r="O17" s="95"/>
    </row>
    <row r="18" spans="1:15">
      <c r="A18" s="25"/>
      <c r="B18" s="25"/>
      <c r="C18" s="25"/>
      <c r="D18" s="25"/>
      <c r="E18" s="26"/>
      <c r="F18" s="25"/>
      <c r="G18" s="25"/>
      <c r="H18" s="25"/>
      <c r="I18" s="93"/>
      <c r="J18" s="94"/>
      <c r="K18" s="94"/>
      <c r="L18" s="94"/>
      <c r="M18" s="94"/>
      <c r="N18" s="94"/>
      <c r="O18" s="95"/>
    </row>
    <row r="19" spans="1:15">
      <c r="B19" s="21"/>
      <c r="C19" s="21"/>
      <c r="D19" s="21"/>
      <c r="E19" s="13"/>
      <c r="I19" s="93"/>
      <c r="J19" s="94"/>
      <c r="K19" s="94"/>
      <c r="L19" s="94"/>
      <c r="M19" s="94"/>
      <c r="N19" s="94"/>
      <c r="O19" s="95"/>
    </row>
    <row r="20" spans="1:15" ht="20.25">
      <c r="B20" s="27" t="s">
        <v>13</v>
      </c>
      <c r="C20" s="21"/>
      <c r="D20" s="21"/>
      <c r="E20" s="13"/>
      <c r="I20" s="93"/>
      <c r="J20" s="94"/>
      <c r="K20" s="94"/>
      <c r="L20" s="94"/>
      <c r="M20" s="94"/>
      <c r="N20" s="94"/>
      <c r="O20" s="95"/>
    </row>
    <row r="21" spans="1:15" ht="15" customHeight="1" thickBot="1">
      <c r="B21" s="21"/>
      <c r="C21" s="21"/>
      <c r="D21" s="21"/>
      <c r="E21" s="13"/>
      <c r="I21" s="96"/>
      <c r="J21" s="97"/>
      <c r="K21" s="97"/>
      <c r="L21" s="97"/>
      <c r="M21" s="97"/>
      <c r="N21" s="97"/>
      <c r="O21" s="98"/>
    </row>
    <row r="22" spans="1:15" ht="18" thickTop="1" thickBot="1">
      <c r="B22" s="4" t="s">
        <v>12</v>
      </c>
      <c r="D22" s="5"/>
    </row>
    <row r="23" spans="1:15" ht="16.5" customHeight="1">
      <c r="B23" s="6" t="s">
        <v>11</v>
      </c>
      <c r="C23" s="7"/>
      <c r="D23" s="8" t="s">
        <v>0</v>
      </c>
      <c r="F23" s="28"/>
      <c r="G23" s="88" t="s">
        <v>25</v>
      </c>
      <c r="H23" s="88"/>
      <c r="I23" s="88"/>
      <c r="J23" s="88"/>
    </row>
    <row r="24" spans="1:15" ht="17.25" thickBot="1">
      <c r="B24" s="9" t="s">
        <v>10</v>
      </c>
      <c r="C24" s="85"/>
      <c r="D24" s="10" t="s">
        <v>5</v>
      </c>
      <c r="F24" s="28"/>
      <c r="G24" s="88"/>
      <c r="H24" s="88"/>
      <c r="I24" s="88"/>
      <c r="J24" s="88"/>
    </row>
    <row r="25" spans="1:15" ht="17.25" thickBot="1">
      <c r="B25" s="21"/>
      <c r="C25" s="21"/>
      <c r="D25" s="21"/>
      <c r="E25" s="13"/>
    </row>
    <row r="26" spans="1:15">
      <c r="B26" s="29" t="s">
        <v>9</v>
      </c>
      <c r="C26" s="40" t="e">
        <f>ROUNDDOWN(12*(C35+C23)/(12*C31*(1+I33)+C24+C31),-2)</f>
        <v>#DIV/0!</v>
      </c>
      <c r="D26" s="16" t="s">
        <v>0</v>
      </c>
      <c r="E26" s="13"/>
      <c r="F26" s="99" t="str">
        <f>IF(C31&lt;3,"에러! 산학기획실로 문의하십시오.","")</f>
        <v>에러! 산학기획실로 문의하십시오.</v>
      </c>
      <c r="G26" s="99"/>
      <c r="H26" s="99"/>
    </row>
    <row r="27" spans="1:15">
      <c r="B27" s="15" t="s">
        <v>23</v>
      </c>
      <c r="C27" s="30" t="e">
        <f>ROUND(C26*I33,0)</f>
        <v>#DIV/0!</v>
      </c>
      <c r="D27" s="23" t="s">
        <v>0</v>
      </c>
      <c r="E27" s="13"/>
    </row>
    <row r="28" spans="1:15" ht="17.25" thickBot="1">
      <c r="B28" s="45" t="s">
        <v>7</v>
      </c>
      <c r="C28" s="35" t="e">
        <f>((C26/12)*(C24+C31)-C23)/C31</f>
        <v>#DIV/0!</v>
      </c>
      <c r="D28" s="46" t="s">
        <v>0</v>
      </c>
      <c r="E28" s="13"/>
    </row>
    <row r="29" spans="1:15" ht="18" thickTop="1" thickBot="1">
      <c r="B29" s="47" t="s">
        <v>22</v>
      </c>
      <c r="C29" s="48" t="e">
        <f>C26+C27+C28</f>
        <v>#DIV/0!</v>
      </c>
      <c r="D29" s="49" t="s">
        <v>0</v>
      </c>
      <c r="E29" s="13"/>
    </row>
    <row r="30" spans="1:15" ht="17.25" thickBot="1">
      <c r="B30" s="21"/>
      <c r="C30" s="21"/>
      <c r="D30" s="21"/>
      <c r="E30" s="13"/>
    </row>
    <row r="31" spans="1:15" ht="17.25" thickBot="1">
      <c r="B31" s="6" t="s">
        <v>6</v>
      </c>
      <c r="C31" s="22"/>
      <c r="D31" s="12" t="s">
        <v>5</v>
      </c>
      <c r="E31" s="13"/>
    </row>
    <row r="32" spans="1:15" ht="17.25" thickBot="1">
      <c r="B32" s="15" t="s">
        <v>4</v>
      </c>
      <c r="C32" s="83" t="e">
        <f>C26*C31</f>
        <v>#DIV/0!</v>
      </c>
      <c r="D32" s="16" t="s">
        <v>0</v>
      </c>
      <c r="E32" s="13"/>
    </row>
    <row r="33" spans="1:14" ht="17.25" thickBot="1">
      <c r="B33" s="15" t="s">
        <v>3</v>
      </c>
      <c r="C33" s="38" t="e">
        <f>C27*$C$31</f>
        <v>#DIV/0!</v>
      </c>
      <c r="D33" s="23" t="s">
        <v>0</v>
      </c>
      <c r="E33" s="13"/>
      <c r="F33" s="86" t="s">
        <v>24</v>
      </c>
      <c r="G33" s="87"/>
      <c r="H33" s="50"/>
      <c r="I33" s="17">
        <v>0.109</v>
      </c>
      <c r="K33" s="89"/>
      <c r="L33" s="89"/>
      <c r="M33" s="89"/>
      <c r="N33" s="89"/>
    </row>
    <row r="34" spans="1:14" ht="17.25" thickBot="1">
      <c r="B34" s="15" t="s">
        <v>2</v>
      </c>
      <c r="C34" s="84" t="e">
        <f>C28*$C$31</f>
        <v>#DIV/0!</v>
      </c>
      <c r="D34" s="20" t="s">
        <v>0</v>
      </c>
      <c r="E34" s="13"/>
      <c r="F34" s="18"/>
      <c r="K34" s="89"/>
      <c r="L34" s="89"/>
      <c r="M34" s="89"/>
      <c r="N34" s="89"/>
    </row>
    <row r="35" spans="1:14" ht="17.25" thickBot="1">
      <c r="B35" s="19" t="s">
        <v>1</v>
      </c>
      <c r="C35" s="11"/>
      <c r="D35" s="12" t="s">
        <v>0</v>
      </c>
      <c r="E35" s="13"/>
      <c r="F35" s="18"/>
      <c r="K35" s="89"/>
      <c r="L35" s="89"/>
      <c r="M35" s="89"/>
      <c r="N35" s="89"/>
    </row>
    <row r="36" spans="1:14">
      <c r="A36" s="25"/>
      <c r="B36" s="25"/>
      <c r="C36" s="25"/>
      <c r="D36" s="25"/>
      <c r="E36" s="26"/>
      <c r="F36" s="25"/>
      <c r="G36" s="25"/>
      <c r="H36" s="25"/>
      <c r="I36" s="25"/>
      <c r="J36" s="25"/>
      <c r="K36" s="25"/>
      <c r="L36" s="25"/>
      <c r="M36" s="25"/>
      <c r="N36" s="25"/>
    </row>
    <row r="37" spans="1:14">
      <c r="B37" s="21"/>
      <c r="C37" s="21"/>
      <c r="D37" s="21"/>
      <c r="E37" s="13"/>
    </row>
  </sheetData>
  <sheetProtection selectLockedCells="1"/>
  <mergeCells count="9">
    <mergeCell ref="F9:G9"/>
    <mergeCell ref="G5:J6"/>
    <mergeCell ref="K9:N11"/>
    <mergeCell ref="G23:J24"/>
    <mergeCell ref="F33:G33"/>
    <mergeCell ref="K33:N35"/>
    <mergeCell ref="I14:O21"/>
    <mergeCell ref="F13:H13"/>
    <mergeCell ref="F26:H26"/>
  </mergeCells>
  <phoneticPr fontId="1" type="noConversion"/>
  <conditionalFormatting sqref="F13">
    <cfRule type="expression" dxfId="3" priority="2" stopIfTrue="1">
      <formula>$C$13&lt;3</formula>
    </cfRule>
  </conditionalFormatting>
  <conditionalFormatting sqref="F26">
    <cfRule type="expression" dxfId="2" priority="1" stopIfTrue="1">
      <formula>$C$31&lt;3</formula>
    </cfRule>
  </conditionalFormatting>
  <pageMargins left="0.51181102362204722" right="0.51181102362204722" top="0.35433070866141736" bottom="0.35433070866141736" header="0" footer="0"/>
  <pageSetup paperSize="9" scale="87" orientation="landscape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2:P30"/>
  <sheetViews>
    <sheetView showGridLines="0" zoomScaleNormal="100" workbookViewId="0">
      <selection activeCell="K24" sqref="K24:M26"/>
    </sheetView>
  </sheetViews>
  <sheetFormatPr defaultColWidth="9" defaultRowHeight="16.5"/>
  <cols>
    <col min="1" max="1" width="3.375" style="1" customWidth="1"/>
    <col min="2" max="2" width="20.375" style="1" customWidth="1"/>
    <col min="3" max="3" width="14" style="1" customWidth="1"/>
    <col min="4" max="4" width="4.875" style="1" customWidth="1"/>
    <col min="5" max="5" width="2.5" style="3" customWidth="1"/>
    <col min="6" max="6" width="6.625" style="1" customWidth="1"/>
    <col min="7" max="7" width="11.25" style="1" customWidth="1"/>
    <col min="8" max="8" width="1.375" style="1" customWidth="1"/>
    <col min="9" max="9" width="9" style="1"/>
    <col min="10" max="10" width="7.875" style="1" customWidth="1"/>
    <col min="11" max="12" width="9" style="1"/>
    <col min="13" max="13" width="12.75" style="1" customWidth="1"/>
    <col min="14" max="14" width="9" style="1"/>
    <col min="15" max="15" width="38.625" style="1" customWidth="1"/>
    <col min="16" max="16" width="12.5" style="1" customWidth="1"/>
    <col min="17" max="16384" width="9" style="1"/>
  </cols>
  <sheetData>
    <row r="2" spans="1:16" ht="20.25">
      <c r="B2" s="2" t="s">
        <v>19</v>
      </c>
    </row>
    <row r="4" spans="1:16">
      <c r="B4" s="4" t="s">
        <v>12</v>
      </c>
      <c r="D4" s="5"/>
    </row>
    <row r="5" spans="1:16" ht="18" thickBot="1">
      <c r="O5" s="78" t="s">
        <v>74</v>
      </c>
    </row>
    <row r="6" spans="1:16" ht="17.25" thickBot="1">
      <c r="B6" s="6" t="s">
        <v>9</v>
      </c>
      <c r="C6" s="11"/>
      <c r="D6" s="12" t="s">
        <v>0</v>
      </c>
      <c r="E6" s="13"/>
      <c r="F6" s="14"/>
      <c r="O6" s="59" t="s">
        <v>31</v>
      </c>
      <c r="P6" s="61" t="s">
        <v>28</v>
      </c>
    </row>
    <row r="7" spans="1:16" ht="17.25" customHeight="1" thickBot="1">
      <c r="B7" s="45" t="s">
        <v>23</v>
      </c>
      <c r="C7" s="52">
        <f>ROUND(C6*I7,0)</f>
        <v>0</v>
      </c>
      <c r="D7" s="53" t="s">
        <v>0</v>
      </c>
      <c r="E7" s="13"/>
      <c r="F7" s="86" t="s">
        <v>24</v>
      </c>
      <c r="G7" s="87"/>
      <c r="H7" s="50"/>
      <c r="I7" s="17"/>
      <c r="K7" s="100"/>
      <c r="L7" s="100"/>
      <c r="M7" s="100"/>
      <c r="O7" s="62" t="s">
        <v>36</v>
      </c>
      <c r="P7" s="69">
        <v>8.1000000000000003E-2</v>
      </c>
    </row>
    <row r="8" spans="1:16" ht="17.25" thickBot="1">
      <c r="B8" s="19" t="s">
        <v>26</v>
      </c>
      <c r="C8" s="31">
        <f>C6+C7</f>
        <v>0</v>
      </c>
      <c r="D8" s="20" t="s">
        <v>0</v>
      </c>
      <c r="E8" s="13"/>
      <c r="F8" s="18"/>
      <c r="K8" s="100"/>
      <c r="L8" s="100"/>
      <c r="M8" s="100"/>
      <c r="O8" s="62" t="s">
        <v>33</v>
      </c>
      <c r="P8" s="69">
        <v>0.109</v>
      </c>
    </row>
    <row r="9" spans="1:16" ht="17.25" thickBot="1">
      <c r="B9" s="21"/>
      <c r="C9" s="21"/>
      <c r="D9" s="21"/>
      <c r="E9" s="13"/>
      <c r="F9" s="18"/>
      <c r="K9" s="101"/>
      <c r="L9" s="101"/>
      <c r="M9" s="101"/>
      <c r="O9" s="64" t="s">
        <v>39</v>
      </c>
      <c r="P9" s="70">
        <v>0.01</v>
      </c>
    </row>
    <row r="10" spans="1:16" ht="18" customHeight="1" thickBot="1">
      <c r="B10" s="6" t="s">
        <v>16</v>
      </c>
      <c r="C10" s="22"/>
      <c r="D10" s="12" t="s">
        <v>5</v>
      </c>
      <c r="E10" s="13"/>
      <c r="F10" s="99" t="str">
        <f>IF(C10&lt;3,"에러! 산학기획실로 문의하십시오.","")</f>
        <v>에러! 산학기획실로 문의하십시오.</v>
      </c>
      <c r="G10" s="99"/>
      <c r="H10" s="99"/>
      <c r="I10" s="3"/>
      <c r="J10" s="51"/>
      <c r="K10" s="51"/>
      <c r="L10" s="51"/>
      <c r="M10" s="51"/>
      <c r="O10" s="64" t="s">
        <v>41</v>
      </c>
      <c r="P10" s="69">
        <v>2.4E-2</v>
      </c>
    </row>
    <row r="11" spans="1:16" ht="16.5" customHeight="1" thickTop="1">
      <c r="B11" s="15" t="s">
        <v>4</v>
      </c>
      <c r="C11" s="30">
        <f>C6*$C$10</f>
        <v>0</v>
      </c>
      <c r="D11" s="16" t="s">
        <v>0</v>
      </c>
      <c r="E11" s="13"/>
      <c r="I11" s="102" t="s">
        <v>27</v>
      </c>
      <c r="J11" s="103"/>
      <c r="K11" s="103"/>
      <c r="L11" s="103"/>
      <c r="M11" s="104"/>
      <c r="O11" s="64" t="s">
        <v>46</v>
      </c>
      <c r="P11" s="69">
        <v>6.4000000000000001E-2</v>
      </c>
    </row>
    <row r="12" spans="1:16">
      <c r="B12" s="15" t="s">
        <v>3</v>
      </c>
      <c r="C12" s="32">
        <f>C7*$C$10</f>
        <v>0</v>
      </c>
      <c r="D12" s="23" t="s">
        <v>0</v>
      </c>
      <c r="E12" s="13"/>
      <c r="I12" s="105"/>
      <c r="J12" s="106"/>
      <c r="K12" s="106"/>
      <c r="L12" s="106"/>
      <c r="M12" s="107"/>
      <c r="O12" s="62" t="s">
        <v>34</v>
      </c>
      <c r="P12" s="69">
        <v>9.1999999999999998E-2</v>
      </c>
    </row>
    <row r="13" spans="1:16" ht="17.25" thickBot="1">
      <c r="B13" s="24" t="s">
        <v>20</v>
      </c>
      <c r="C13" s="36">
        <f>SUM(C11:C12)</f>
        <v>0</v>
      </c>
      <c r="D13" s="20" t="s">
        <v>0</v>
      </c>
      <c r="E13" s="13"/>
      <c r="I13" s="105"/>
      <c r="J13" s="106"/>
      <c r="K13" s="106"/>
      <c r="L13" s="106"/>
      <c r="M13" s="107"/>
      <c r="O13" s="65" t="s">
        <v>29</v>
      </c>
      <c r="P13" s="71">
        <v>4.7E-2</v>
      </c>
    </row>
    <row r="14" spans="1:16">
      <c r="A14" s="25"/>
      <c r="B14" s="25"/>
      <c r="C14" s="25"/>
      <c r="D14" s="25"/>
      <c r="E14" s="26"/>
      <c r="F14" s="25"/>
      <c r="G14" s="25"/>
      <c r="H14" s="25"/>
      <c r="I14" s="105"/>
      <c r="J14" s="106"/>
      <c r="K14" s="106"/>
      <c r="L14" s="106"/>
      <c r="M14" s="107"/>
      <c r="O14" s="72" t="s">
        <v>70</v>
      </c>
      <c r="P14" s="54"/>
    </row>
    <row r="15" spans="1:16">
      <c r="B15" s="21"/>
      <c r="C15" s="21"/>
      <c r="D15" s="21"/>
      <c r="E15" s="13"/>
      <c r="I15" s="105"/>
      <c r="J15" s="106"/>
      <c r="K15" s="106"/>
      <c r="L15" s="106"/>
      <c r="M15" s="107"/>
    </row>
    <row r="16" spans="1:16" ht="20.25">
      <c r="B16" s="27" t="s">
        <v>13</v>
      </c>
      <c r="C16" s="21"/>
      <c r="D16" s="21"/>
      <c r="E16" s="13"/>
      <c r="I16" s="105"/>
      <c r="J16" s="106"/>
      <c r="K16" s="106"/>
      <c r="L16" s="106"/>
      <c r="M16" s="107"/>
    </row>
    <row r="17" spans="1:13" ht="17.25" thickBot="1">
      <c r="B17" s="21"/>
      <c r="C17" s="21"/>
      <c r="D17" s="21"/>
      <c r="E17" s="13"/>
      <c r="I17" s="108"/>
      <c r="J17" s="109"/>
      <c r="K17" s="109"/>
      <c r="L17" s="109"/>
      <c r="M17" s="110"/>
    </row>
    <row r="18" spans="1:13" ht="17.25" thickTop="1">
      <c r="B18" s="4" t="s">
        <v>12</v>
      </c>
      <c r="D18" s="5"/>
    </row>
    <row r="19" spans="1:13" ht="17.25" thickBot="1">
      <c r="B19" s="21"/>
      <c r="C19" s="21"/>
      <c r="D19" s="21"/>
      <c r="E19" s="13"/>
    </row>
    <row r="20" spans="1:13">
      <c r="B20" s="29" t="s">
        <v>9</v>
      </c>
      <c r="C20" s="33">
        <f>ROUNDDOWN((C27/C24)/(1+I24),-1)</f>
        <v>3606850</v>
      </c>
      <c r="D20" s="16" t="s">
        <v>0</v>
      </c>
      <c r="E20" s="13"/>
      <c r="F20" s="99" t="str">
        <f>IF(C24&lt;3,"에러! 산학기획실로 문의하십시오.","")</f>
        <v/>
      </c>
      <c r="G20" s="99"/>
      <c r="H20" s="99"/>
    </row>
    <row r="21" spans="1:13">
      <c r="B21" s="45" t="s">
        <v>8</v>
      </c>
      <c r="C21" s="35">
        <f>ROUND(C20*I24,0)</f>
        <v>393147</v>
      </c>
      <c r="D21" s="46" t="s">
        <v>0</v>
      </c>
      <c r="E21" s="13"/>
    </row>
    <row r="22" spans="1:13" ht="17.25" thickBot="1">
      <c r="B22" s="19" t="s">
        <v>26</v>
      </c>
      <c r="C22" s="31">
        <f>C20+C21</f>
        <v>3999997</v>
      </c>
      <c r="D22" s="20" t="s">
        <v>0</v>
      </c>
      <c r="E22" s="13"/>
    </row>
    <row r="23" spans="1:13" ht="17.25" thickBot="1">
      <c r="B23" s="21"/>
      <c r="C23" s="21"/>
      <c r="D23" s="21"/>
      <c r="E23" s="13"/>
    </row>
    <row r="24" spans="1:13" ht="17.25" thickBot="1">
      <c r="B24" s="6" t="s">
        <v>6</v>
      </c>
      <c r="C24" s="22">
        <v>5</v>
      </c>
      <c r="D24" s="12" t="s">
        <v>5</v>
      </c>
      <c r="E24" s="13"/>
      <c r="F24" s="86" t="s">
        <v>24</v>
      </c>
      <c r="G24" s="87"/>
      <c r="H24" s="50"/>
      <c r="I24" s="17">
        <v>0.109</v>
      </c>
      <c r="K24" s="100"/>
      <c r="L24" s="100"/>
      <c r="M24" s="100"/>
    </row>
    <row r="25" spans="1:13">
      <c r="B25" s="15" t="s">
        <v>4</v>
      </c>
      <c r="C25" s="34">
        <f>C20*$C$24</f>
        <v>18034250</v>
      </c>
      <c r="D25" s="16" t="s">
        <v>0</v>
      </c>
      <c r="E25" s="13"/>
      <c r="F25" s="18"/>
      <c r="K25" s="100"/>
      <c r="L25" s="100"/>
      <c r="M25" s="100"/>
    </row>
    <row r="26" spans="1:13" ht="17.25" thickBot="1">
      <c r="B26" s="15" t="s">
        <v>3</v>
      </c>
      <c r="C26" s="38">
        <f>C21*$C$24</f>
        <v>1965735</v>
      </c>
      <c r="D26" s="23" t="s">
        <v>0</v>
      </c>
      <c r="E26" s="13"/>
      <c r="F26" s="18"/>
      <c r="K26" s="101"/>
      <c r="L26" s="101"/>
      <c r="M26" s="101"/>
    </row>
    <row r="27" spans="1:13" ht="17.25" thickBot="1">
      <c r="B27" s="19" t="s">
        <v>1</v>
      </c>
      <c r="C27" s="11">
        <v>20000000</v>
      </c>
      <c r="D27" s="12" t="s">
        <v>0</v>
      </c>
      <c r="E27" s="13"/>
    </row>
    <row r="29" spans="1:13">
      <c r="A29" s="25"/>
      <c r="B29" s="25"/>
      <c r="C29" s="25"/>
      <c r="D29" s="25"/>
      <c r="E29" s="26"/>
      <c r="F29" s="25"/>
      <c r="G29" s="25"/>
      <c r="H29" s="25"/>
      <c r="I29" s="25"/>
      <c r="J29" s="25"/>
      <c r="K29" s="25"/>
      <c r="L29" s="25"/>
      <c r="M29" s="25"/>
    </row>
    <row r="30" spans="1:13">
      <c r="B30" s="21"/>
      <c r="C30" s="21"/>
      <c r="D30" s="21"/>
      <c r="E30" s="13"/>
    </row>
  </sheetData>
  <mergeCells count="7">
    <mergeCell ref="F24:G24"/>
    <mergeCell ref="K24:M26"/>
    <mergeCell ref="F10:H10"/>
    <mergeCell ref="F20:H20"/>
    <mergeCell ref="F7:G7"/>
    <mergeCell ref="K7:M9"/>
    <mergeCell ref="I11:M17"/>
  </mergeCells>
  <phoneticPr fontId="1" type="noConversion"/>
  <conditionalFormatting sqref="F10">
    <cfRule type="expression" dxfId="1" priority="2" stopIfTrue="1">
      <formula>$C$10&lt;3</formula>
    </cfRule>
  </conditionalFormatting>
  <conditionalFormatting sqref="F20">
    <cfRule type="expression" dxfId="0" priority="1" stopIfTrue="1">
      <formula>$C$24&lt;3</formula>
    </cfRule>
  </conditionalFormatting>
  <pageMargins left="0.70866141732283472" right="0.70866141732283472" top="0.74803149606299213" bottom="0.74803149606299213" header="0" footer="0"/>
  <pageSetup paperSize="9" scale="96" orientation="landscape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D15" sqref="D15:D22"/>
    </sheetView>
  </sheetViews>
  <sheetFormatPr defaultRowHeight="16.5"/>
  <cols>
    <col min="1" max="1" width="13.375" customWidth="1"/>
    <col min="2" max="2" width="10.875" customWidth="1"/>
    <col min="3" max="3" width="25.5" bestFit="1" customWidth="1"/>
    <col min="4" max="4" width="28.625" customWidth="1"/>
    <col min="5" max="5" width="12.5" customWidth="1"/>
    <col min="6" max="6" width="71.75" customWidth="1"/>
  </cols>
  <sheetData>
    <row r="1" spans="1:6" ht="21" thickBot="1">
      <c r="A1" s="55" t="s">
        <v>30</v>
      </c>
      <c r="B1" s="55"/>
      <c r="C1" s="55"/>
    </row>
    <row r="2" spans="1:6">
      <c r="A2" s="59" t="s">
        <v>61</v>
      </c>
      <c r="B2" s="73" t="s">
        <v>59</v>
      </c>
      <c r="C2" s="73" t="s">
        <v>60</v>
      </c>
      <c r="D2" s="60" t="s">
        <v>35</v>
      </c>
      <c r="E2" s="60" t="s">
        <v>28</v>
      </c>
      <c r="F2" s="61" t="s">
        <v>32</v>
      </c>
    </row>
    <row r="3" spans="1:6" ht="16.5" customHeight="1">
      <c r="A3" s="62" t="s">
        <v>36</v>
      </c>
      <c r="B3" s="74"/>
      <c r="C3" s="74"/>
      <c r="D3" s="56" t="s">
        <v>37</v>
      </c>
      <c r="E3" s="57">
        <v>8.1000000000000003E-2</v>
      </c>
      <c r="F3" s="63"/>
    </row>
    <row r="4" spans="1:6">
      <c r="A4" s="119" t="s">
        <v>67</v>
      </c>
      <c r="B4" s="114" t="s">
        <v>62</v>
      </c>
      <c r="C4" s="74" t="s">
        <v>64</v>
      </c>
      <c r="D4" s="56" t="s">
        <v>38</v>
      </c>
      <c r="E4" s="57">
        <v>0.109</v>
      </c>
      <c r="F4" s="63"/>
    </row>
    <row r="5" spans="1:6">
      <c r="A5" s="120"/>
      <c r="B5" s="115"/>
      <c r="C5" s="74" t="s">
        <v>75</v>
      </c>
      <c r="D5" s="56" t="s">
        <v>40</v>
      </c>
      <c r="E5" s="58">
        <v>0.01</v>
      </c>
      <c r="F5" s="63"/>
    </row>
    <row r="6" spans="1:6">
      <c r="A6" s="120"/>
      <c r="B6" s="115"/>
      <c r="C6" s="74" t="s">
        <v>76</v>
      </c>
      <c r="D6" s="56" t="s">
        <v>42</v>
      </c>
      <c r="E6" s="57">
        <v>2.4E-2</v>
      </c>
      <c r="F6" s="63"/>
    </row>
    <row r="7" spans="1:6">
      <c r="A7" s="120"/>
      <c r="B7" s="116"/>
      <c r="C7" s="75" t="s">
        <v>65</v>
      </c>
      <c r="D7" s="56" t="s">
        <v>47</v>
      </c>
      <c r="E7" s="57">
        <v>6.4000000000000001E-2</v>
      </c>
      <c r="F7" s="63" t="s">
        <v>48</v>
      </c>
    </row>
    <row r="8" spans="1:6">
      <c r="A8" s="120"/>
      <c r="B8" s="117" t="s">
        <v>63</v>
      </c>
      <c r="C8" s="74" t="s">
        <v>66</v>
      </c>
      <c r="D8" s="56" t="s">
        <v>43</v>
      </c>
      <c r="E8" s="57">
        <v>9.1999999999999998E-2</v>
      </c>
      <c r="F8" s="63" t="s">
        <v>45</v>
      </c>
    </row>
    <row r="9" spans="1:6" ht="83.25" thickBot="1">
      <c r="A9" s="121"/>
      <c r="B9" s="118"/>
      <c r="C9" s="76" t="s">
        <v>69</v>
      </c>
      <c r="D9" s="66" t="s">
        <v>44</v>
      </c>
      <c r="E9" s="67">
        <v>4.7E-2</v>
      </c>
      <c r="F9" s="68" t="s">
        <v>72</v>
      </c>
    </row>
    <row r="12" spans="1:6" ht="21" thickBot="1">
      <c r="A12" s="55" t="s">
        <v>49</v>
      </c>
    </row>
    <row r="13" spans="1:6" ht="30" customHeight="1">
      <c r="A13" s="111" t="s">
        <v>77</v>
      </c>
      <c r="B13" s="112"/>
      <c r="C13" s="113"/>
      <c r="D13" s="79"/>
    </row>
    <row r="14" spans="1:6">
      <c r="A14" s="129" t="s">
        <v>50</v>
      </c>
      <c r="B14" s="130"/>
      <c r="C14" s="77" t="s">
        <v>51</v>
      </c>
      <c r="D14" s="80" t="s">
        <v>71</v>
      </c>
    </row>
    <row r="15" spans="1:6">
      <c r="A15" s="122" t="s">
        <v>52</v>
      </c>
      <c r="B15" s="123"/>
      <c r="C15" s="81">
        <v>212000</v>
      </c>
      <c r="D15" s="126" t="s">
        <v>73</v>
      </c>
    </row>
    <row r="16" spans="1:6">
      <c r="A16" s="122" t="s">
        <v>53</v>
      </c>
      <c r="B16" s="123"/>
      <c r="C16" s="81">
        <v>425000</v>
      </c>
      <c r="D16" s="127"/>
    </row>
    <row r="17" spans="1:4">
      <c r="A17" s="122" t="s">
        <v>54</v>
      </c>
      <c r="B17" s="123"/>
      <c r="C17" s="81">
        <v>760000</v>
      </c>
      <c r="D17" s="127"/>
    </row>
    <row r="18" spans="1:4">
      <c r="A18" s="122" t="s">
        <v>55</v>
      </c>
      <c r="B18" s="123"/>
      <c r="C18" s="81">
        <v>1011000</v>
      </c>
      <c r="D18" s="127"/>
    </row>
    <row r="19" spans="1:4">
      <c r="A19" s="122" t="s">
        <v>56</v>
      </c>
      <c r="B19" s="123"/>
      <c r="C19" s="81">
        <v>1261000</v>
      </c>
      <c r="D19" s="127"/>
    </row>
    <row r="20" spans="1:4">
      <c r="A20" s="122" t="s">
        <v>57</v>
      </c>
      <c r="B20" s="123"/>
      <c r="C20" s="81">
        <v>1511000</v>
      </c>
      <c r="D20" s="127"/>
    </row>
    <row r="21" spans="1:4">
      <c r="A21" s="122" t="s">
        <v>58</v>
      </c>
      <c r="B21" s="123"/>
      <c r="C21" s="81">
        <v>1761000</v>
      </c>
      <c r="D21" s="127"/>
    </row>
    <row r="22" spans="1:4" ht="17.25" thickBot="1">
      <c r="A22" s="124" t="s">
        <v>68</v>
      </c>
      <c r="B22" s="125"/>
      <c r="C22" s="82">
        <v>2011000</v>
      </c>
      <c r="D22" s="128"/>
    </row>
  </sheetData>
  <mergeCells count="14">
    <mergeCell ref="A22:B22"/>
    <mergeCell ref="D15:D22"/>
    <mergeCell ref="A14:B14"/>
    <mergeCell ref="A15:B15"/>
    <mergeCell ref="A16:B16"/>
    <mergeCell ref="A17:B17"/>
    <mergeCell ref="A18:B18"/>
    <mergeCell ref="A19:B19"/>
    <mergeCell ref="A21:B21"/>
    <mergeCell ref="A13:C13"/>
    <mergeCell ref="B4:B7"/>
    <mergeCell ref="B8:B9"/>
    <mergeCell ref="A4:A9"/>
    <mergeCell ref="A20:B20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</vt:i4>
      </vt:variant>
    </vt:vector>
  </HeadingPairs>
  <TitlesOfParts>
    <vt:vector size="4" baseType="lpstr">
      <vt:lpstr>1. 인건비 편성</vt:lpstr>
      <vt:lpstr>1-1. 인건비 편성(퇴직금 미포함)</vt:lpstr>
      <vt:lpstr>참고1. 법정부담금 비율, 최저임금 안내</vt:lpstr>
      <vt:lpstr>'1. 인건비 편성'!Print_Area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2022-12-05T05:25:44Z</cp:lastPrinted>
  <dcterms:created xsi:type="dcterms:W3CDTF">2017-03-06T12:54:43Z</dcterms:created>
  <dcterms:modified xsi:type="dcterms:W3CDTF">2023-06-21T07:08:11Z</dcterms:modified>
</cp:coreProperties>
</file>